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ss623\Desktop\2章\"/>
    </mc:Choice>
  </mc:AlternateContent>
  <xr:revisionPtr revIDLastSave="0" documentId="13_ncr:1_{EDFD4C0B-6506-4B9F-988B-EE264F31E532}" xr6:coauthVersionLast="36" xr6:coauthVersionMax="47" xr10:uidLastSave="{00000000-0000-0000-0000-000000000000}"/>
  <bookViews>
    <workbookView xWindow="-120" yWindow="-120" windowWidth="29040" windowHeight="16440" xr2:uid="{21F9251C-6BF4-43AD-925C-CF1CB3F075E4}"/>
  </bookViews>
  <sheets>
    <sheet name="入力・記録" sheetId="1" r:id="rId1"/>
    <sheet name="編集・加工" sheetId="2" r:id="rId2"/>
    <sheet name="出力・印刷" sheetId="3" r:id="rId3"/>
  </sheets>
  <definedNames>
    <definedName name="_xlnm.Print_Area" localSheetId="2">出力・印刷!$B$2:$R$23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1" i="2" l="1"/>
  <c r="P16" i="2"/>
  <c r="P15" i="2"/>
  <c r="P14" i="2"/>
  <c r="P13" i="2"/>
  <c r="P12" i="2"/>
  <c r="P10" i="2"/>
  <c r="P9" i="2"/>
  <c r="P8" i="2"/>
  <c r="P7" i="2"/>
  <c r="P6" i="2"/>
  <c r="P5" i="2"/>
  <c r="P4" i="2"/>
  <c r="P3" i="2"/>
  <c r="P2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3" i="2"/>
  <c r="O2" i="2"/>
  <c r="M16" i="3"/>
  <c r="L16" i="3"/>
  <c r="K16" i="3"/>
  <c r="J16" i="3"/>
  <c r="I16" i="3"/>
  <c r="H16" i="3"/>
  <c r="G16" i="3"/>
  <c r="F16" i="3"/>
  <c r="E16" i="3"/>
  <c r="D16" i="3"/>
  <c r="M15" i="3"/>
  <c r="L15" i="3"/>
  <c r="K15" i="3"/>
  <c r="J15" i="3"/>
  <c r="I15" i="3"/>
  <c r="H15" i="3"/>
  <c r="G15" i="3"/>
  <c r="F15" i="3"/>
  <c r="E15" i="3"/>
  <c r="D15" i="3"/>
  <c r="M14" i="3"/>
  <c r="L14" i="3"/>
  <c r="K14" i="3"/>
  <c r="J14" i="3"/>
  <c r="I14" i="3"/>
  <c r="H14" i="3"/>
  <c r="G14" i="3"/>
  <c r="F14" i="3"/>
  <c r="E14" i="3"/>
  <c r="D14" i="3"/>
  <c r="I4" i="3" l="1"/>
  <c r="F4" i="3"/>
  <c r="D4" i="3"/>
  <c r="B4" i="3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2" i="2"/>
  <c r="N17" i="2"/>
  <c r="M17" i="2"/>
  <c r="L17" i="2"/>
  <c r="K17" i="2"/>
  <c r="J17" i="2"/>
  <c r="I17" i="2"/>
  <c r="H17" i="2"/>
  <c r="G17" i="2"/>
  <c r="F17" i="2"/>
  <c r="G8" i="3" l="1"/>
  <c r="M8" i="3"/>
  <c r="I8" i="3"/>
  <c r="J8" i="3"/>
  <c r="K8" i="3"/>
  <c r="D8" i="3"/>
  <c r="L8" i="3"/>
  <c r="E8" i="3"/>
  <c r="N8" i="3"/>
  <c r="H8" i="3"/>
  <c r="F8" i="3"/>
</calcChain>
</file>

<file path=xl/sharedStrings.xml><?xml version="1.0" encoding="utf-8"?>
<sst xmlns="http://schemas.openxmlformats.org/spreadsheetml/2006/main" count="139" uniqueCount="60">
  <si>
    <t>学年</t>
    <rPh sb="0" eb="2">
      <t>ガクネン</t>
    </rPh>
    <phoneticPr fontId="1"/>
  </si>
  <si>
    <t>組</t>
    <rPh sb="0" eb="1">
      <t>クミ</t>
    </rPh>
    <phoneticPr fontId="1"/>
  </si>
  <si>
    <t>番号</t>
    <rPh sb="0" eb="2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</si>
  <si>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</si>
  <si>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</si>
  <si>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</si>
  <si>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社会</t>
    <rPh sb="0" eb="2">
      <t>シャカイ</t>
    </rPh>
    <phoneticPr fontId="1"/>
  </si>
  <si>
    <t>音楽</t>
    <rPh sb="0" eb="2">
      <t>オンガク</t>
    </rPh>
    <phoneticPr fontId="1"/>
  </si>
  <si>
    <t>家庭</t>
    <rPh sb="0" eb="2">
      <t>カテイ</t>
    </rPh>
    <phoneticPr fontId="1"/>
  </si>
  <si>
    <t>体育</t>
    <rPh sb="0" eb="2">
      <t>タイイク</t>
    </rPh>
    <phoneticPr fontId="1"/>
  </si>
  <si>
    <t>美術</t>
    <rPh sb="0" eb="2">
      <t>ビジュツ</t>
    </rPh>
    <phoneticPr fontId="1"/>
  </si>
  <si>
    <t>英語</t>
    <rPh sb="0" eb="2">
      <t>エイゴ</t>
    </rPh>
    <phoneticPr fontId="1"/>
  </si>
  <si>
    <t>合計</t>
    <rPh sb="0" eb="2">
      <t>ゴウケイ</t>
    </rPh>
    <phoneticPr fontId="1"/>
  </si>
  <si>
    <t>ランク</t>
    <phoneticPr fontId="1"/>
  </si>
  <si>
    <t>氏名</t>
    <rPh sb="0" eb="2">
      <t>シメイ</t>
    </rPh>
    <phoneticPr fontId="1"/>
  </si>
  <si>
    <t>小矢部　翔</t>
  </si>
  <si>
    <t>片貝　修吾</t>
  </si>
  <si>
    <t>栗原　広美子</t>
  </si>
  <si>
    <t>黒部　駿司</t>
  </si>
  <si>
    <t>庄川　武士</t>
  </si>
  <si>
    <t>常願寺　幸子</t>
  </si>
  <si>
    <t>神通　怜奈</t>
  </si>
  <si>
    <t>月野　陽子</t>
  </si>
  <si>
    <t>富田　麻耶</t>
  </si>
  <si>
    <t>早月　さゆり</t>
  </si>
  <si>
    <t>鰤田　友代</t>
  </si>
  <si>
    <t>増子　昭博</t>
  </si>
  <si>
    <t>屋薪　志郎</t>
  </si>
  <si>
    <t>楽川　太朗</t>
  </si>
  <si>
    <t>木水田　文子</t>
    <rPh sb="0" eb="1">
      <t>キ</t>
    </rPh>
    <rPh sb="1" eb="2">
      <t>ミズ</t>
    </rPh>
    <rPh sb="2" eb="3">
      <t>タ</t>
    </rPh>
    <rPh sb="4" eb="5">
      <t>ブン</t>
    </rPh>
    <rPh sb="5" eb="6">
      <t>コ</t>
    </rPh>
    <phoneticPr fontId="2"/>
  </si>
  <si>
    <t>C</t>
    <phoneticPr fontId="1"/>
  </si>
  <si>
    <t>平均点</t>
    <rPh sb="0" eb="2">
      <t>ヘイキン</t>
    </rPh>
    <rPh sb="2" eb="3">
      <t>テン</t>
    </rPh>
    <phoneticPr fontId="1"/>
  </si>
  <si>
    <t>キー</t>
    <phoneticPr fontId="1"/>
  </si>
  <si>
    <t>キー</t>
    <phoneticPr fontId="1"/>
  </si>
  <si>
    <t>2C1</t>
  </si>
  <si>
    <t>2C2</t>
  </si>
  <si>
    <t>2C3</t>
  </si>
  <si>
    <t>2C4</t>
  </si>
  <si>
    <t>2C5</t>
  </si>
  <si>
    <t>2C6</t>
  </si>
  <si>
    <t>2C7</t>
  </si>
  <si>
    <t>2C8</t>
  </si>
  <si>
    <t>2C9</t>
  </si>
  <si>
    <t>2C10</t>
  </si>
  <si>
    <t>2C11</t>
  </si>
  <si>
    <t>2C12</t>
  </si>
  <si>
    <t>2C13</t>
  </si>
  <si>
    <t>2C14</t>
  </si>
  <si>
    <t>2C15</t>
  </si>
  <si>
    <t>年</t>
    <rPh sb="0" eb="1">
      <t>ネン</t>
    </rPh>
    <phoneticPr fontId="1"/>
  </si>
  <si>
    <t>クラス</t>
    <phoneticPr fontId="1"/>
  </si>
  <si>
    <t>番</t>
    <rPh sb="0" eb="1">
      <t>バン</t>
    </rPh>
    <phoneticPr fontId="1"/>
  </si>
  <si>
    <t>クラス平均</t>
    <rPh sb="3" eb="5">
      <t>ヘイキン</t>
    </rPh>
    <phoneticPr fontId="1"/>
  </si>
  <si>
    <t>順位</t>
    <rPh sb="0" eb="2">
      <t>ジュンイ</t>
    </rPh>
    <phoneticPr fontId="1"/>
  </si>
  <si>
    <t>素点</t>
    <rPh sb="0" eb="2">
      <t>ソテン</t>
    </rPh>
    <phoneticPr fontId="1"/>
  </si>
  <si>
    <t>2学期期末考査</t>
    <rPh sb="1" eb="3">
      <t>ガッキ</t>
    </rPh>
    <rPh sb="3" eb="5">
      <t>キマツ</t>
    </rPh>
    <rPh sb="5" eb="7">
      <t>コウサ</t>
    </rPh>
    <phoneticPr fontId="1"/>
  </si>
  <si>
    <t>■担任コメント</t>
    <rPh sb="1" eb="3">
      <t>タンニン</t>
    </rPh>
    <phoneticPr fontId="1"/>
  </si>
  <si>
    <t>■振り返り、次回に向けて</t>
    <rPh sb="1" eb="2">
      <t>フ</t>
    </rPh>
    <rPh sb="3" eb="4">
      <t>カエ</t>
    </rPh>
    <rPh sb="6" eb="8">
      <t>ジカイ</t>
    </rPh>
    <rPh sb="9" eb="10">
      <t>ム</t>
    </rPh>
    <phoneticPr fontId="1"/>
  </si>
  <si>
    <t>各教科・合計クラス　トップ3</t>
    <rPh sb="0" eb="3">
      <t>カクキョウカ</t>
    </rPh>
    <rPh sb="4" eb="6">
      <t>ゴウケイ</t>
    </rPh>
    <phoneticPr fontId="1"/>
  </si>
  <si>
    <t>あなたの得点</t>
    <rPh sb="4" eb="6">
      <t>トクテン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</si>
</sst>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 Light"/>
      <family val="2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thin">
        <color indexed="64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2" borderId="1" applyNumberFormat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3" borderId="11" xfId="0" applyFill="1" applyBorder="1">
      <alignment vertical="center"/>
    </xf>
    <xf numFmtId="0" fontId="3" fillId="2" borderId="5" xfId="1" applyBorder="1" applyAlignment="1">
      <alignment horizontal="center" vertical="center"/>
    </xf>
    <xf numFmtId="0" fontId="3" fillId="2" borderId="7" xfId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2" borderId="13" xfId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2" borderId="5" xfId="1" applyBorder="1" applyAlignment="1">
      <alignment horizontal="center" vertical="center"/>
    </xf>
    <xf numFmtId="0" fontId="3" fillId="2" borderId="13" xfId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2">
    <cellStyle name="チェック セル" xfId="1" builtinId="23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6157800179247176E-2"/>
          <c:y val="0.21645544306961631"/>
          <c:w val="0.6344904881091401"/>
          <c:h val="0.72135545556805403"/>
        </c:manualLayout>
      </c:layout>
      <c:radarChart>
        <c:radarStyle val="marker"/>
        <c:varyColors val="0"/>
        <c:ser>
          <c:idx val="0"/>
          <c:order val="0"/>
          <c:tx>
            <c:strRef>
              <c:f>出力・印刷!$B$8</c:f>
              <c:strCache>
                <c:ptCount val="1"/>
                <c:pt idx="0">
                  <c:v>あなたの得点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出力・印刷!$D$7:$L$7</c:f>
              <c:strCache>
                <c:ptCount val="9"/>
                <c:pt idx="0">
                  <c:v>国語</c:v>
                </c:pt>
                <c:pt idx="1">
                  <c:v>数学</c:v>
                </c:pt>
                <c:pt idx="2">
                  <c:v>理科</c:v>
                </c:pt>
                <c:pt idx="3">
                  <c:v>社会</c:v>
                </c:pt>
                <c:pt idx="4">
                  <c:v>音楽</c:v>
                </c:pt>
                <c:pt idx="5">
                  <c:v>美術</c:v>
                </c:pt>
                <c:pt idx="6">
                  <c:v>家庭</c:v>
                </c:pt>
                <c:pt idx="7">
                  <c:v>体育</c:v>
                </c:pt>
                <c:pt idx="8">
                  <c:v>英語</c:v>
                </c:pt>
              </c:strCache>
            </c:strRef>
          </c:cat>
          <c:val>
            <c:numRef>
              <c:f>出力・印刷!$D$8:$L$8</c:f>
              <c:numCache>
                <c:formatCode>General</c:formatCode>
                <c:ptCount val="9"/>
                <c:pt idx="0">
                  <c:v>31</c:v>
                </c:pt>
                <c:pt idx="1">
                  <c:v>62</c:v>
                </c:pt>
                <c:pt idx="2">
                  <c:v>53</c:v>
                </c:pt>
                <c:pt idx="3">
                  <c:v>38</c:v>
                </c:pt>
                <c:pt idx="4">
                  <c:v>53</c:v>
                </c:pt>
                <c:pt idx="5">
                  <c:v>28</c:v>
                </c:pt>
                <c:pt idx="6">
                  <c:v>90</c:v>
                </c:pt>
                <c:pt idx="7">
                  <c:v>51</c:v>
                </c:pt>
                <c:pt idx="8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FD-44EE-809D-3001A95A9260}"/>
            </c:ext>
          </c:extLst>
        </c:ser>
        <c:ser>
          <c:idx val="1"/>
          <c:order val="1"/>
          <c:tx>
            <c:strRef>
              <c:f>出力・印刷!$B$9</c:f>
              <c:strCache>
                <c:ptCount val="1"/>
                <c:pt idx="0">
                  <c:v>クラス平均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出力・印刷!$D$7:$L$7</c:f>
              <c:strCache>
                <c:ptCount val="9"/>
                <c:pt idx="0">
                  <c:v>国語</c:v>
                </c:pt>
                <c:pt idx="1">
                  <c:v>数学</c:v>
                </c:pt>
                <c:pt idx="2">
                  <c:v>理科</c:v>
                </c:pt>
                <c:pt idx="3">
                  <c:v>社会</c:v>
                </c:pt>
                <c:pt idx="4">
                  <c:v>音楽</c:v>
                </c:pt>
                <c:pt idx="5">
                  <c:v>美術</c:v>
                </c:pt>
                <c:pt idx="6">
                  <c:v>家庭</c:v>
                </c:pt>
                <c:pt idx="7">
                  <c:v>体育</c:v>
                </c:pt>
                <c:pt idx="8">
                  <c:v>英語</c:v>
                </c:pt>
              </c:strCache>
            </c:strRef>
          </c:cat>
          <c:val>
            <c:numRef>
              <c:f>出力・印刷!$D$9:$L$9</c:f>
              <c:numCache>
                <c:formatCode>0.0</c:formatCode>
                <c:ptCount val="9"/>
                <c:pt idx="0">
                  <c:v>56.733333333333334</c:v>
                </c:pt>
                <c:pt idx="1">
                  <c:v>62</c:v>
                </c:pt>
                <c:pt idx="2">
                  <c:v>56.866666666666667</c:v>
                </c:pt>
                <c:pt idx="3">
                  <c:v>58.06666666666667</c:v>
                </c:pt>
                <c:pt idx="4">
                  <c:v>54.93333333333333</c:v>
                </c:pt>
                <c:pt idx="5">
                  <c:v>56.866666666666667</c:v>
                </c:pt>
                <c:pt idx="6">
                  <c:v>63.133333333333333</c:v>
                </c:pt>
                <c:pt idx="7">
                  <c:v>59.06666666666667</c:v>
                </c:pt>
                <c:pt idx="8">
                  <c:v>61.666666666666664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FD-44EE-809D-3001A95A92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1347888"/>
        <c:axId val="831348872"/>
      </c:radarChart>
      <c:catAx>
        <c:axId val="83134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31348872"/>
        <c:crosses val="autoZero"/>
        <c:auto val="1"/>
        <c:lblAlgn val="ctr"/>
        <c:lblOffset val="100"/>
        <c:noMultiLvlLbl val="0"/>
      </c:catAx>
      <c:valAx>
        <c:axId val="831348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31347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8.3333333333333367E-3"/>
          <c:y val="2.7777777777777776E-2"/>
          <c:w val="0.81666666666666665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5</xdr:row>
      <xdr:rowOff>0</xdr:rowOff>
    </xdr:from>
    <xdr:to>
      <xdr:col>18</xdr:col>
      <xdr:colOff>0</xdr:colOff>
      <xdr:row>14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0EBF26D-8969-46AE-AF8A-8FE02EAA1B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B4DEE-99DB-4EE8-A1CA-440957A4A1B8}">
  <sheetPr codeName="Sheet1"/>
  <dimension ref="A1:N16"/>
  <sheetViews>
    <sheetView tabSelected="1" workbookViewId="0"/>
  </sheetViews>
  <sheetFormatPr defaultRowHeight="18.75" x14ac:dyDescent="0.4"/>
  <cols>
    <col min="1" max="1" width="5.75" bestFit="1" customWidth="1"/>
    <col min="2" max="2" width="4.875" customWidth="1"/>
    <col min="3" max="3" width="3.375" bestFit="1" customWidth="1"/>
    <col min="4" max="4" width="5.25" bestFit="1" customWidth="1"/>
    <col min="5" max="5" width="13" bestFit="1" customWidth="1"/>
    <col min="6" max="14" width="5.25" bestFit="1" customWidth="1"/>
  </cols>
  <sheetData>
    <row r="1" spans="1:14" x14ac:dyDescent="0.4">
      <c r="A1" t="s">
        <v>32</v>
      </c>
      <c r="B1" t="s">
        <v>0</v>
      </c>
      <c r="C1" t="s">
        <v>1</v>
      </c>
      <c r="D1" t="s">
        <v>2</v>
      </c>
      <c r="E1" t="s">
        <v>14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10</v>
      </c>
      <c r="L1" t="s">
        <v>8</v>
      </c>
      <c r="M1" t="s">
        <v>9</v>
      </c>
      <c r="N1" t="s">
        <v>11</v>
      </c>
    </row>
    <row r="2" spans="1:14" x14ac:dyDescent="0.4">
      <c r="A2" t="s">
        <v>34</v>
      </c>
      <c r="B2">
        <v>2</v>
      </c>
      <c r="C2" t="s">
        <v>30</v>
      </c>
      <c r="D2">
        <v>1</v>
      </c>
      <c r="E2" t="s">
        <v>15</v>
      </c>
      <c r="F2">
        <v>31</v>
      </c>
      <c r="G2">
        <v>62</v>
      </c>
      <c r="H2">
        <v>53</v>
      </c>
      <c r="I2">
        <v>38</v>
      </c>
      <c r="J2">
        <v>53</v>
      </c>
      <c r="K2">
        <v>28</v>
      </c>
      <c r="L2">
        <v>90</v>
      </c>
      <c r="M2">
        <v>51</v>
      </c>
      <c r="N2">
        <v>60</v>
      </c>
    </row>
    <row r="3" spans="1:14" x14ac:dyDescent="0.4">
      <c r="A3" t="s">
        <v>35</v>
      </c>
      <c r="B3">
        <v>2</v>
      </c>
      <c r="C3" t="s">
        <v>30</v>
      </c>
      <c r="D3">
        <v>2</v>
      </c>
      <c r="E3" t="s">
        <v>16</v>
      </c>
      <c r="F3">
        <v>74</v>
      </c>
      <c r="G3">
        <v>58</v>
      </c>
      <c r="H3">
        <v>33</v>
      </c>
      <c r="I3">
        <v>45</v>
      </c>
      <c r="J3">
        <v>22</v>
      </c>
      <c r="K3">
        <v>45</v>
      </c>
      <c r="L3">
        <v>81</v>
      </c>
      <c r="M3">
        <v>81</v>
      </c>
      <c r="N3">
        <v>78</v>
      </c>
    </row>
    <row r="4" spans="1:14" x14ac:dyDescent="0.4">
      <c r="A4" t="s">
        <v>36</v>
      </c>
      <c r="B4">
        <v>2</v>
      </c>
      <c r="C4" t="s">
        <v>30</v>
      </c>
      <c r="D4">
        <v>3</v>
      </c>
      <c r="E4" t="s">
        <v>29</v>
      </c>
      <c r="F4">
        <v>83</v>
      </c>
      <c r="G4">
        <v>62</v>
      </c>
      <c r="H4">
        <v>95</v>
      </c>
      <c r="I4">
        <v>57</v>
      </c>
      <c r="J4">
        <v>95</v>
      </c>
      <c r="K4">
        <v>91</v>
      </c>
      <c r="L4">
        <v>51</v>
      </c>
      <c r="M4">
        <v>95</v>
      </c>
      <c r="N4">
        <v>60</v>
      </c>
    </row>
    <row r="5" spans="1:14" x14ac:dyDescent="0.4">
      <c r="A5" t="s">
        <v>37</v>
      </c>
      <c r="B5">
        <v>2</v>
      </c>
      <c r="C5" t="s">
        <v>30</v>
      </c>
      <c r="D5">
        <v>4</v>
      </c>
      <c r="E5" t="s">
        <v>17</v>
      </c>
      <c r="F5">
        <v>28</v>
      </c>
      <c r="G5">
        <v>90</v>
      </c>
      <c r="H5">
        <v>58</v>
      </c>
      <c r="I5">
        <v>81</v>
      </c>
      <c r="J5">
        <v>33</v>
      </c>
      <c r="K5">
        <v>87</v>
      </c>
      <c r="L5">
        <v>78</v>
      </c>
      <c r="M5">
        <v>67</v>
      </c>
      <c r="N5">
        <v>77</v>
      </c>
    </row>
    <row r="6" spans="1:14" x14ac:dyDescent="0.4">
      <c r="A6" t="s">
        <v>38</v>
      </c>
      <c r="B6">
        <v>2</v>
      </c>
      <c r="C6" t="s">
        <v>30</v>
      </c>
      <c r="D6">
        <v>5</v>
      </c>
      <c r="E6" t="s">
        <v>18</v>
      </c>
      <c r="F6">
        <v>21</v>
      </c>
      <c r="G6">
        <v>24</v>
      </c>
      <c r="H6">
        <v>83</v>
      </c>
      <c r="I6">
        <v>49</v>
      </c>
      <c r="J6">
        <v>38</v>
      </c>
      <c r="K6">
        <v>33</v>
      </c>
      <c r="L6">
        <v>28</v>
      </c>
      <c r="M6">
        <v>88</v>
      </c>
      <c r="N6">
        <v>45</v>
      </c>
    </row>
    <row r="7" spans="1:14" x14ac:dyDescent="0.4">
      <c r="A7" t="s">
        <v>39</v>
      </c>
      <c r="B7">
        <v>2</v>
      </c>
      <c r="C7" t="s">
        <v>30</v>
      </c>
      <c r="D7">
        <v>6</v>
      </c>
      <c r="E7" t="s">
        <v>19</v>
      </c>
      <c r="F7">
        <v>60</v>
      </c>
      <c r="G7">
        <v>26</v>
      </c>
      <c r="H7">
        <v>58</v>
      </c>
      <c r="I7">
        <v>55</v>
      </c>
      <c r="J7">
        <v>38</v>
      </c>
      <c r="K7">
        <v>60</v>
      </c>
      <c r="L7">
        <v>81</v>
      </c>
      <c r="M7">
        <v>43</v>
      </c>
      <c r="N7">
        <v>32</v>
      </c>
    </row>
    <row r="8" spans="1:14" x14ac:dyDescent="0.4">
      <c r="A8" t="s">
        <v>40</v>
      </c>
      <c r="B8">
        <v>2</v>
      </c>
      <c r="C8" t="s">
        <v>30</v>
      </c>
      <c r="D8">
        <v>7</v>
      </c>
      <c r="E8" t="s">
        <v>20</v>
      </c>
      <c r="F8">
        <v>95</v>
      </c>
      <c r="G8">
        <v>93</v>
      </c>
      <c r="H8">
        <v>51</v>
      </c>
      <c r="I8">
        <v>48</v>
      </c>
      <c r="J8">
        <v>67</v>
      </c>
      <c r="K8">
        <v>85</v>
      </c>
      <c r="L8">
        <v>86</v>
      </c>
      <c r="M8">
        <v>30</v>
      </c>
      <c r="N8">
        <v>42</v>
      </c>
    </row>
    <row r="9" spans="1:14" x14ac:dyDescent="0.4">
      <c r="A9" t="s">
        <v>41</v>
      </c>
      <c r="B9">
        <v>2</v>
      </c>
      <c r="C9" t="s">
        <v>30</v>
      </c>
      <c r="D9">
        <v>8</v>
      </c>
      <c r="E9" t="s">
        <v>21</v>
      </c>
      <c r="F9">
        <v>74</v>
      </c>
      <c r="G9">
        <v>99</v>
      </c>
      <c r="H9">
        <v>100</v>
      </c>
      <c r="I9">
        <v>69</v>
      </c>
      <c r="J9">
        <v>37</v>
      </c>
      <c r="K9">
        <v>91</v>
      </c>
      <c r="L9">
        <v>47</v>
      </c>
      <c r="M9">
        <v>38</v>
      </c>
      <c r="N9">
        <v>97</v>
      </c>
    </row>
    <row r="10" spans="1:14" x14ac:dyDescent="0.4">
      <c r="A10" t="s">
        <v>42</v>
      </c>
      <c r="B10">
        <v>2</v>
      </c>
      <c r="C10" t="s">
        <v>30</v>
      </c>
      <c r="D10">
        <v>9</v>
      </c>
      <c r="E10" t="s">
        <v>22</v>
      </c>
      <c r="F10">
        <v>79</v>
      </c>
      <c r="G10">
        <v>46</v>
      </c>
      <c r="H10">
        <v>30</v>
      </c>
      <c r="I10">
        <v>30</v>
      </c>
      <c r="J10">
        <v>39</v>
      </c>
      <c r="K10">
        <v>28</v>
      </c>
      <c r="L10">
        <v>27</v>
      </c>
      <c r="M10">
        <v>92</v>
      </c>
      <c r="N10">
        <v>59</v>
      </c>
    </row>
    <row r="11" spans="1:14" x14ac:dyDescent="0.4">
      <c r="A11" t="s">
        <v>43</v>
      </c>
      <c r="B11">
        <v>2</v>
      </c>
      <c r="C11" t="s">
        <v>30</v>
      </c>
      <c r="D11">
        <v>10</v>
      </c>
      <c r="E11" t="s">
        <v>23</v>
      </c>
      <c r="F11">
        <v>57</v>
      </c>
      <c r="G11">
        <v>49</v>
      </c>
      <c r="H11">
        <v>56</v>
      </c>
      <c r="I11">
        <v>83</v>
      </c>
      <c r="J11">
        <v>68</v>
      </c>
      <c r="K11">
        <v>57</v>
      </c>
      <c r="L11">
        <v>47</v>
      </c>
      <c r="M11">
        <v>63</v>
      </c>
      <c r="N11">
        <v>28</v>
      </c>
    </row>
    <row r="12" spans="1:14" x14ac:dyDescent="0.4">
      <c r="A12" t="s">
        <v>44</v>
      </c>
      <c r="B12">
        <v>2</v>
      </c>
      <c r="C12" t="s">
        <v>30</v>
      </c>
      <c r="D12">
        <v>11</v>
      </c>
      <c r="E12" t="s">
        <v>24</v>
      </c>
      <c r="F12">
        <v>25</v>
      </c>
      <c r="G12">
        <v>91</v>
      </c>
      <c r="H12">
        <v>44</v>
      </c>
      <c r="I12">
        <v>37</v>
      </c>
      <c r="J12">
        <v>99</v>
      </c>
      <c r="K12">
        <v>85</v>
      </c>
      <c r="L12">
        <v>78</v>
      </c>
      <c r="M12">
        <v>40</v>
      </c>
      <c r="N12">
        <v>56</v>
      </c>
    </row>
    <row r="13" spans="1:14" x14ac:dyDescent="0.4">
      <c r="A13" t="s">
        <v>45</v>
      </c>
      <c r="B13">
        <v>2</v>
      </c>
      <c r="C13" t="s">
        <v>30</v>
      </c>
      <c r="D13">
        <v>12</v>
      </c>
      <c r="E13" t="s">
        <v>25</v>
      </c>
      <c r="F13">
        <v>75</v>
      </c>
      <c r="G13">
        <v>57</v>
      </c>
      <c r="H13">
        <v>43</v>
      </c>
      <c r="I13">
        <v>99</v>
      </c>
      <c r="J13">
        <v>71</v>
      </c>
      <c r="K13">
        <v>30</v>
      </c>
      <c r="L13">
        <v>92</v>
      </c>
      <c r="M13">
        <v>57</v>
      </c>
      <c r="N13">
        <v>47</v>
      </c>
    </row>
    <row r="14" spans="1:14" x14ac:dyDescent="0.4">
      <c r="A14" t="s">
        <v>46</v>
      </c>
      <c r="B14">
        <v>2</v>
      </c>
      <c r="C14" t="s">
        <v>30</v>
      </c>
      <c r="D14">
        <v>13</v>
      </c>
      <c r="E14" t="s">
        <v>26</v>
      </c>
      <c r="F14">
        <v>54</v>
      </c>
      <c r="G14">
        <v>61</v>
      </c>
      <c r="H14">
        <v>81</v>
      </c>
      <c r="I14">
        <v>76</v>
      </c>
      <c r="J14">
        <v>38</v>
      </c>
      <c r="K14">
        <v>50</v>
      </c>
      <c r="L14">
        <v>47</v>
      </c>
      <c r="M14">
        <v>28</v>
      </c>
      <c r="N14">
        <v>60</v>
      </c>
    </row>
    <row r="15" spans="1:14" x14ac:dyDescent="0.4">
      <c r="A15" t="s">
        <v>47</v>
      </c>
      <c r="B15">
        <v>2</v>
      </c>
      <c r="C15" t="s">
        <v>30</v>
      </c>
      <c r="D15">
        <v>14</v>
      </c>
      <c r="E15" t="s">
        <v>27</v>
      </c>
      <c r="F15">
        <v>61</v>
      </c>
      <c r="G15">
        <v>56</v>
      </c>
      <c r="H15">
        <v>39</v>
      </c>
      <c r="I15">
        <v>50</v>
      </c>
      <c r="J15">
        <v>60</v>
      </c>
      <c r="K15">
        <v>50</v>
      </c>
      <c r="L15">
        <v>54</v>
      </c>
      <c r="M15">
        <v>57</v>
      </c>
      <c r="N15">
        <v>96</v>
      </c>
    </row>
    <row r="16" spans="1:14" x14ac:dyDescent="0.4">
      <c r="A16" t="s">
        <v>48</v>
      </c>
      <c r="B16">
        <v>2</v>
      </c>
      <c r="C16" t="s">
        <v>30</v>
      </c>
      <c r="D16">
        <v>15</v>
      </c>
      <c r="E16" t="s">
        <v>28</v>
      </c>
      <c r="F16">
        <v>34</v>
      </c>
      <c r="G16">
        <v>56</v>
      </c>
      <c r="H16">
        <v>29</v>
      </c>
      <c r="I16">
        <v>54</v>
      </c>
      <c r="J16">
        <v>66</v>
      </c>
      <c r="K16">
        <v>33</v>
      </c>
      <c r="L16">
        <v>60</v>
      </c>
      <c r="M16">
        <v>56</v>
      </c>
      <c r="N16">
        <v>88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35AAB-D37C-4BE5-8A18-45E8CF4BBFC7}">
  <sheetPr codeName="Sheet2"/>
  <dimension ref="A1:P17"/>
  <sheetViews>
    <sheetView workbookViewId="0"/>
  </sheetViews>
  <sheetFormatPr defaultRowHeight="18.75" x14ac:dyDescent="0.4"/>
  <cols>
    <col min="1" max="1" width="5.75" bestFit="1" customWidth="1"/>
    <col min="2" max="4" width="4.25" customWidth="1"/>
    <col min="5" max="5" width="13" bestFit="1" customWidth="1"/>
    <col min="6" max="14" width="5.25" bestFit="1" customWidth="1"/>
    <col min="15" max="15" width="6" bestFit="1" customWidth="1"/>
    <col min="16" max="16" width="6" customWidth="1"/>
  </cols>
  <sheetData>
    <row r="1" spans="1:16" x14ac:dyDescent="0.4">
      <c r="A1" s="8" t="s">
        <v>33</v>
      </c>
      <c r="B1" s="4" t="s">
        <v>0</v>
      </c>
      <c r="C1" s="4" t="s">
        <v>1</v>
      </c>
      <c r="D1" s="4" t="s">
        <v>2</v>
      </c>
      <c r="E1" s="4" t="s">
        <v>14</v>
      </c>
      <c r="F1" s="8" t="s">
        <v>3</v>
      </c>
      <c r="G1" s="8" t="s">
        <v>4</v>
      </c>
      <c r="H1" s="8" t="s">
        <v>5</v>
      </c>
      <c r="I1" s="8" t="s">
        <v>6</v>
      </c>
      <c r="J1" s="8" t="s">
        <v>7</v>
      </c>
      <c r="K1" s="8" t="s">
        <v>10</v>
      </c>
      <c r="L1" s="8" t="s">
        <v>8</v>
      </c>
      <c r="M1" s="8" t="s">
        <v>9</v>
      </c>
      <c r="N1" s="8" t="s">
        <v>11</v>
      </c>
      <c r="O1" s="16" t="s">
        <v>12</v>
      </c>
      <c r="P1" s="8" t="s">
        <v>13</v>
      </c>
    </row>
    <row r="2" spans="1:16" x14ac:dyDescent="0.4">
      <c r="A2" s="5" t="str">
        <f>B2&amp;C2&amp;D2</f>
        <v>2C3</v>
      </c>
      <c r="B2" s="5">
        <v>2</v>
      </c>
      <c r="C2" s="5" t="s">
        <v>30</v>
      </c>
      <c r="D2" s="5">
        <v>3</v>
      </c>
      <c r="E2" s="1" t="s">
        <v>29</v>
      </c>
      <c r="F2" s="5">
        <v>83</v>
      </c>
      <c r="G2" s="5">
        <v>62</v>
      </c>
      <c r="H2" s="5">
        <v>95</v>
      </c>
      <c r="I2" s="5">
        <v>57</v>
      </c>
      <c r="J2" s="5">
        <v>95</v>
      </c>
      <c r="K2" s="5">
        <v>91</v>
      </c>
      <c r="L2" s="5">
        <v>51</v>
      </c>
      <c r="M2" s="5">
        <v>95</v>
      </c>
      <c r="N2" s="5">
        <v>60</v>
      </c>
      <c r="O2" s="9">
        <f>SUM(F2:N2)</f>
        <v>689</v>
      </c>
      <c r="P2" s="5">
        <f>RANK(O2,$O$2:$O$16)</f>
        <v>1</v>
      </c>
    </row>
    <row r="3" spans="1:16" x14ac:dyDescent="0.4">
      <c r="A3" s="6" t="str">
        <f t="shared" ref="A3:A16" si="0">B3&amp;C3&amp;D3</f>
        <v>2C8</v>
      </c>
      <c r="B3" s="6">
        <v>2</v>
      </c>
      <c r="C3" s="6" t="s">
        <v>30</v>
      </c>
      <c r="D3" s="6">
        <v>8</v>
      </c>
      <c r="E3" s="2" t="s">
        <v>21</v>
      </c>
      <c r="F3" s="6">
        <v>74</v>
      </c>
      <c r="G3" s="6">
        <v>99</v>
      </c>
      <c r="H3" s="6">
        <v>100</v>
      </c>
      <c r="I3" s="6">
        <v>69</v>
      </c>
      <c r="J3" s="6">
        <v>37</v>
      </c>
      <c r="K3" s="6">
        <v>91</v>
      </c>
      <c r="L3" s="6">
        <v>47</v>
      </c>
      <c r="M3" s="6">
        <v>38</v>
      </c>
      <c r="N3" s="6">
        <v>97</v>
      </c>
      <c r="O3" s="10">
        <f t="shared" ref="O3:O16" si="1">SUM(F3:N3)</f>
        <v>652</v>
      </c>
      <c r="P3" s="6">
        <f t="shared" ref="P3:P16" si="2">RANK(O3,$O$2:$O$16)</f>
        <v>2</v>
      </c>
    </row>
    <row r="4" spans="1:16" x14ac:dyDescent="0.4">
      <c r="A4" s="6" t="str">
        <f t="shared" si="0"/>
        <v>2C4</v>
      </c>
      <c r="B4" s="6">
        <v>2</v>
      </c>
      <c r="C4" s="6" t="s">
        <v>30</v>
      </c>
      <c r="D4" s="6">
        <v>4</v>
      </c>
      <c r="E4" s="2" t="s">
        <v>17</v>
      </c>
      <c r="F4" s="6">
        <v>28</v>
      </c>
      <c r="G4" s="6">
        <v>90</v>
      </c>
      <c r="H4" s="6">
        <v>58</v>
      </c>
      <c r="I4" s="6">
        <v>81</v>
      </c>
      <c r="J4" s="6">
        <v>33</v>
      </c>
      <c r="K4" s="6">
        <v>87</v>
      </c>
      <c r="L4" s="6">
        <v>78</v>
      </c>
      <c r="M4" s="6">
        <v>67</v>
      </c>
      <c r="N4" s="6">
        <v>77</v>
      </c>
      <c r="O4" s="10">
        <f t="shared" si="1"/>
        <v>599</v>
      </c>
      <c r="P4" s="6">
        <f t="shared" si="2"/>
        <v>3</v>
      </c>
    </row>
    <row r="5" spans="1:16" x14ac:dyDescent="0.4">
      <c r="A5" s="6" t="str">
        <f t="shared" si="0"/>
        <v>2C7</v>
      </c>
      <c r="B5" s="6">
        <v>2</v>
      </c>
      <c r="C5" s="6" t="s">
        <v>30</v>
      </c>
      <c r="D5" s="6">
        <v>7</v>
      </c>
      <c r="E5" s="2" t="s">
        <v>20</v>
      </c>
      <c r="F5" s="6">
        <v>95</v>
      </c>
      <c r="G5" s="6">
        <v>93</v>
      </c>
      <c r="H5" s="6">
        <v>51</v>
      </c>
      <c r="I5" s="6">
        <v>48</v>
      </c>
      <c r="J5" s="6">
        <v>67</v>
      </c>
      <c r="K5" s="6">
        <v>85</v>
      </c>
      <c r="L5" s="6">
        <v>86</v>
      </c>
      <c r="M5" s="6">
        <v>30</v>
      </c>
      <c r="N5" s="6">
        <v>42</v>
      </c>
      <c r="O5" s="10">
        <f t="shared" si="1"/>
        <v>597</v>
      </c>
      <c r="P5" s="6">
        <f t="shared" si="2"/>
        <v>4</v>
      </c>
    </row>
    <row r="6" spans="1:16" x14ac:dyDescent="0.4">
      <c r="A6" s="6" t="str">
        <f t="shared" si="0"/>
        <v>2C12</v>
      </c>
      <c r="B6" s="6">
        <v>2</v>
      </c>
      <c r="C6" s="6" t="s">
        <v>30</v>
      </c>
      <c r="D6" s="6">
        <v>12</v>
      </c>
      <c r="E6" s="2" t="s">
        <v>25</v>
      </c>
      <c r="F6" s="6">
        <v>75</v>
      </c>
      <c r="G6" s="6">
        <v>57</v>
      </c>
      <c r="H6" s="6">
        <v>43</v>
      </c>
      <c r="I6" s="6">
        <v>99</v>
      </c>
      <c r="J6" s="6">
        <v>71</v>
      </c>
      <c r="K6" s="6">
        <v>30</v>
      </c>
      <c r="L6" s="6">
        <v>92</v>
      </c>
      <c r="M6" s="6">
        <v>57</v>
      </c>
      <c r="N6" s="6">
        <v>47</v>
      </c>
      <c r="O6" s="10">
        <f t="shared" si="1"/>
        <v>571</v>
      </c>
      <c r="P6" s="6">
        <f t="shared" si="2"/>
        <v>5</v>
      </c>
    </row>
    <row r="7" spans="1:16" x14ac:dyDescent="0.4">
      <c r="A7" s="6" t="str">
        <f t="shared" si="0"/>
        <v>2C11</v>
      </c>
      <c r="B7" s="6">
        <v>2</v>
      </c>
      <c r="C7" s="6" t="s">
        <v>30</v>
      </c>
      <c r="D7" s="6">
        <v>11</v>
      </c>
      <c r="E7" s="2" t="s">
        <v>24</v>
      </c>
      <c r="F7" s="6">
        <v>25</v>
      </c>
      <c r="G7" s="6">
        <v>91</v>
      </c>
      <c r="H7" s="6">
        <v>44</v>
      </c>
      <c r="I7" s="6">
        <v>37</v>
      </c>
      <c r="J7" s="6">
        <v>99</v>
      </c>
      <c r="K7" s="6">
        <v>85</v>
      </c>
      <c r="L7" s="6">
        <v>78</v>
      </c>
      <c r="M7" s="6">
        <v>40</v>
      </c>
      <c r="N7" s="6">
        <v>56</v>
      </c>
      <c r="O7" s="10">
        <f t="shared" si="1"/>
        <v>555</v>
      </c>
      <c r="P7" s="6">
        <f t="shared" si="2"/>
        <v>6</v>
      </c>
    </row>
    <row r="8" spans="1:16" x14ac:dyDescent="0.4">
      <c r="A8" s="6" t="str">
        <f t="shared" si="0"/>
        <v>2C14</v>
      </c>
      <c r="B8" s="6">
        <v>2</v>
      </c>
      <c r="C8" s="6" t="s">
        <v>30</v>
      </c>
      <c r="D8" s="6">
        <v>14</v>
      </c>
      <c r="E8" s="2" t="s">
        <v>27</v>
      </c>
      <c r="F8" s="6">
        <v>61</v>
      </c>
      <c r="G8" s="6">
        <v>56</v>
      </c>
      <c r="H8" s="6">
        <v>39</v>
      </c>
      <c r="I8" s="6">
        <v>50</v>
      </c>
      <c r="J8" s="6">
        <v>60</v>
      </c>
      <c r="K8" s="6">
        <v>50</v>
      </c>
      <c r="L8" s="6">
        <v>54</v>
      </c>
      <c r="M8" s="6">
        <v>57</v>
      </c>
      <c r="N8" s="6">
        <v>96</v>
      </c>
      <c r="O8" s="10">
        <f t="shared" si="1"/>
        <v>523</v>
      </c>
      <c r="P8" s="6">
        <f t="shared" si="2"/>
        <v>7</v>
      </c>
    </row>
    <row r="9" spans="1:16" x14ac:dyDescent="0.4">
      <c r="A9" s="6" t="str">
        <f t="shared" si="0"/>
        <v>2C2</v>
      </c>
      <c r="B9" s="6">
        <v>2</v>
      </c>
      <c r="C9" s="6" t="s">
        <v>30</v>
      </c>
      <c r="D9" s="6">
        <v>2</v>
      </c>
      <c r="E9" s="2" t="s">
        <v>16</v>
      </c>
      <c r="F9" s="6">
        <v>74</v>
      </c>
      <c r="G9" s="6">
        <v>58</v>
      </c>
      <c r="H9" s="6">
        <v>33</v>
      </c>
      <c r="I9" s="6">
        <v>45</v>
      </c>
      <c r="J9" s="6">
        <v>22</v>
      </c>
      <c r="K9" s="6">
        <v>45</v>
      </c>
      <c r="L9" s="6">
        <v>81</v>
      </c>
      <c r="M9" s="6">
        <v>81</v>
      </c>
      <c r="N9" s="6">
        <v>78</v>
      </c>
      <c r="O9" s="10">
        <f t="shared" si="1"/>
        <v>517</v>
      </c>
      <c r="P9" s="6">
        <f t="shared" si="2"/>
        <v>8</v>
      </c>
    </row>
    <row r="10" spans="1:16" x14ac:dyDescent="0.4">
      <c r="A10" s="6" t="str">
        <f t="shared" si="0"/>
        <v>2C10</v>
      </c>
      <c r="B10" s="6">
        <v>2</v>
      </c>
      <c r="C10" s="6" t="s">
        <v>30</v>
      </c>
      <c r="D10" s="6">
        <v>10</v>
      </c>
      <c r="E10" s="2" t="s">
        <v>23</v>
      </c>
      <c r="F10" s="6">
        <v>57</v>
      </c>
      <c r="G10" s="6">
        <v>49</v>
      </c>
      <c r="H10" s="6">
        <v>56</v>
      </c>
      <c r="I10" s="6">
        <v>83</v>
      </c>
      <c r="J10" s="6">
        <v>68</v>
      </c>
      <c r="K10" s="6">
        <v>57</v>
      </c>
      <c r="L10" s="6">
        <v>47</v>
      </c>
      <c r="M10" s="6">
        <v>63</v>
      </c>
      <c r="N10" s="6">
        <v>28</v>
      </c>
      <c r="O10" s="10">
        <f t="shared" si="1"/>
        <v>508</v>
      </c>
      <c r="P10" s="6">
        <f t="shared" si="2"/>
        <v>9</v>
      </c>
    </row>
    <row r="11" spans="1:16" x14ac:dyDescent="0.4">
      <c r="A11" s="6" t="str">
        <f t="shared" si="0"/>
        <v>2C13</v>
      </c>
      <c r="B11" s="6">
        <v>2</v>
      </c>
      <c r="C11" s="6" t="s">
        <v>30</v>
      </c>
      <c r="D11" s="6">
        <v>13</v>
      </c>
      <c r="E11" s="2" t="s">
        <v>26</v>
      </c>
      <c r="F11" s="6">
        <v>54</v>
      </c>
      <c r="G11" s="6">
        <v>61</v>
      </c>
      <c r="H11" s="6">
        <v>81</v>
      </c>
      <c r="I11" s="6">
        <v>76</v>
      </c>
      <c r="J11" s="6">
        <v>38</v>
      </c>
      <c r="K11" s="6">
        <v>50</v>
      </c>
      <c r="L11" s="6">
        <v>47</v>
      </c>
      <c r="M11" s="6">
        <v>28</v>
      </c>
      <c r="N11" s="6">
        <v>60</v>
      </c>
      <c r="O11" s="10">
        <f t="shared" si="1"/>
        <v>495</v>
      </c>
      <c r="P11" s="6">
        <f>RANK(O11,$O$2:$O$16)</f>
        <v>10</v>
      </c>
    </row>
    <row r="12" spans="1:16" x14ac:dyDescent="0.4">
      <c r="A12" s="6" t="str">
        <f t="shared" si="0"/>
        <v>2C15</v>
      </c>
      <c r="B12" s="6">
        <v>2</v>
      </c>
      <c r="C12" s="6" t="s">
        <v>30</v>
      </c>
      <c r="D12" s="6">
        <v>15</v>
      </c>
      <c r="E12" s="2" t="s">
        <v>28</v>
      </c>
      <c r="F12" s="6">
        <v>34</v>
      </c>
      <c r="G12" s="6">
        <v>56</v>
      </c>
      <c r="H12" s="6">
        <v>29</v>
      </c>
      <c r="I12" s="6">
        <v>54</v>
      </c>
      <c r="J12" s="6">
        <v>66</v>
      </c>
      <c r="K12" s="6">
        <v>33</v>
      </c>
      <c r="L12" s="6">
        <v>60</v>
      </c>
      <c r="M12" s="6">
        <v>56</v>
      </c>
      <c r="N12" s="6">
        <v>88</v>
      </c>
      <c r="O12" s="10">
        <f t="shared" si="1"/>
        <v>476</v>
      </c>
      <c r="P12" s="6">
        <f t="shared" si="2"/>
        <v>11</v>
      </c>
    </row>
    <row r="13" spans="1:16" x14ac:dyDescent="0.4">
      <c r="A13" s="6" t="str">
        <f t="shared" si="0"/>
        <v>2C1</v>
      </c>
      <c r="B13" s="6">
        <v>2</v>
      </c>
      <c r="C13" s="6" t="s">
        <v>30</v>
      </c>
      <c r="D13" s="6">
        <v>1</v>
      </c>
      <c r="E13" s="2" t="s">
        <v>15</v>
      </c>
      <c r="F13" s="6">
        <v>31</v>
      </c>
      <c r="G13" s="6">
        <v>62</v>
      </c>
      <c r="H13" s="6">
        <v>53</v>
      </c>
      <c r="I13" s="6">
        <v>38</v>
      </c>
      <c r="J13" s="6">
        <v>53</v>
      </c>
      <c r="K13" s="6">
        <v>28</v>
      </c>
      <c r="L13" s="6">
        <v>90</v>
      </c>
      <c r="M13" s="6">
        <v>51</v>
      </c>
      <c r="N13" s="6">
        <v>60</v>
      </c>
      <c r="O13" s="10">
        <f t="shared" si="1"/>
        <v>466</v>
      </c>
      <c r="P13" s="6">
        <f t="shared" si="2"/>
        <v>12</v>
      </c>
    </row>
    <row r="14" spans="1:16" x14ac:dyDescent="0.4">
      <c r="A14" s="6" t="str">
        <f t="shared" si="0"/>
        <v>2C6</v>
      </c>
      <c r="B14" s="6">
        <v>2</v>
      </c>
      <c r="C14" s="6" t="s">
        <v>30</v>
      </c>
      <c r="D14" s="6">
        <v>6</v>
      </c>
      <c r="E14" s="2" t="s">
        <v>19</v>
      </c>
      <c r="F14" s="6">
        <v>60</v>
      </c>
      <c r="G14" s="6">
        <v>26</v>
      </c>
      <c r="H14" s="6">
        <v>58</v>
      </c>
      <c r="I14" s="6">
        <v>55</v>
      </c>
      <c r="J14" s="6">
        <v>38</v>
      </c>
      <c r="K14" s="6">
        <v>60</v>
      </c>
      <c r="L14" s="6">
        <v>81</v>
      </c>
      <c r="M14" s="6">
        <v>43</v>
      </c>
      <c r="N14" s="6">
        <v>32</v>
      </c>
      <c r="O14" s="10">
        <f t="shared" si="1"/>
        <v>453</v>
      </c>
      <c r="P14" s="6">
        <f t="shared" si="2"/>
        <v>13</v>
      </c>
    </row>
    <row r="15" spans="1:16" x14ac:dyDescent="0.4">
      <c r="A15" s="6" t="str">
        <f t="shared" si="0"/>
        <v>2C9</v>
      </c>
      <c r="B15" s="6">
        <v>2</v>
      </c>
      <c r="C15" s="6" t="s">
        <v>30</v>
      </c>
      <c r="D15" s="6">
        <v>9</v>
      </c>
      <c r="E15" s="2" t="s">
        <v>22</v>
      </c>
      <c r="F15" s="6">
        <v>79</v>
      </c>
      <c r="G15" s="6">
        <v>46</v>
      </c>
      <c r="H15" s="6">
        <v>30</v>
      </c>
      <c r="I15" s="6">
        <v>30</v>
      </c>
      <c r="J15" s="6">
        <v>39</v>
      </c>
      <c r="K15" s="6">
        <v>28</v>
      </c>
      <c r="L15" s="6">
        <v>27</v>
      </c>
      <c r="M15" s="6">
        <v>92</v>
      </c>
      <c r="N15" s="6">
        <v>59</v>
      </c>
      <c r="O15" s="10">
        <f t="shared" si="1"/>
        <v>430</v>
      </c>
      <c r="P15" s="6">
        <f t="shared" si="2"/>
        <v>14</v>
      </c>
    </row>
    <row r="16" spans="1:16" ht="19.5" thickBot="1" x14ac:dyDescent="0.45">
      <c r="A16" s="7" t="str">
        <f t="shared" si="0"/>
        <v>2C5</v>
      </c>
      <c r="B16" s="7">
        <v>2</v>
      </c>
      <c r="C16" s="7" t="s">
        <v>30</v>
      </c>
      <c r="D16" s="7">
        <v>5</v>
      </c>
      <c r="E16" s="3" t="s">
        <v>18</v>
      </c>
      <c r="F16" s="7">
        <v>21</v>
      </c>
      <c r="G16" s="7">
        <v>24</v>
      </c>
      <c r="H16" s="7">
        <v>83</v>
      </c>
      <c r="I16" s="7">
        <v>49</v>
      </c>
      <c r="J16" s="7">
        <v>38</v>
      </c>
      <c r="K16" s="7">
        <v>33</v>
      </c>
      <c r="L16" s="7">
        <v>28</v>
      </c>
      <c r="M16" s="7">
        <v>88</v>
      </c>
      <c r="N16" s="7">
        <v>45</v>
      </c>
      <c r="O16" s="11">
        <f t="shared" si="1"/>
        <v>409</v>
      </c>
      <c r="P16" s="7">
        <f t="shared" si="2"/>
        <v>15</v>
      </c>
    </row>
    <row r="17" spans="5:15" ht="19.5" thickTop="1" x14ac:dyDescent="0.4">
      <c r="E17" t="s">
        <v>31</v>
      </c>
      <c r="F17" s="14">
        <f>AVERAGE(F2:F16)</f>
        <v>56.733333333333334</v>
      </c>
      <c r="G17" s="14">
        <f t="shared" ref="G17:N17" si="3">AVERAGE(G2:G16)</f>
        <v>62</v>
      </c>
      <c r="H17" s="14">
        <f t="shared" si="3"/>
        <v>56.866666666666667</v>
      </c>
      <c r="I17" s="14">
        <f t="shared" si="3"/>
        <v>58.06666666666667</v>
      </c>
      <c r="J17" s="14">
        <f t="shared" si="3"/>
        <v>54.93333333333333</v>
      </c>
      <c r="K17" s="14">
        <f t="shared" si="3"/>
        <v>56.866666666666667</v>
      </c>
      <c r="L17" s="14">
        <f t="shared" si="3"/>
        <v>63.133333333333333</v>
      </c>
      <c r="M17" s="14">
        <f t="shared" si="3"/>
        <v>59.06666666666667</v>
      </c>
      <c r="N17" s="14">
        <f t="shared" si="3"/>
        <v>61.666666666666664</v>
      </c>
      <c r="O17" s="15">
        <f>AVERAGE(O2:O16)</f>
        <v>529.33333333333337</v>
      </c>
    </row>
  </sheetData>
  <sortState ref="B2:P16">
    <sortCondition descending="1" ref="O2:O16"/>
  </sortState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18294-F41D-4E28-A906-4E2EFA7CB02A}">
  <sheetPr codeName="Sheet3">
    <pageSetUpPr fitToPage="1"/>
  </sheetPr>
  <dimension ref="A1:R23"/>
  <sheetViews>
    <sheetView workbookViewId="0"/>
  </sheetViews>
  <sheetFormatPr defaultRowHeight="18.75" x14ac:dyDescent="0.4"/>
  <cols>
    <col min="1" max="1" width="4.125" customWidth="1"/>
    <col min="2" max="14" width="6.25" customWidth="1"/>
  </cols>
  <sheetData>
    <row r="1" spans="1:14" x14ac:dyDescent="0.4">
      <c r="A1" s="17">
        <v>1</v>
      </c>
    </row>
    <row r="2" spans="1:14" ht="24" customHeight="1" x14ac:dyDescent="0.4">
      <c r="B2" t="s">
        <v>55</v>
      </c>
    </row>
    <row r="3" spans="1:14" ht="24" customHeight="1" x14ac:dyDescent="0.4"/>
    <row r="4" spans="1:14" ht="24" customHeight="1" x14ac:dyDescent="0.4">
      <c r="B4" s="8">
        <f>IF($A$1="","",INDEX(入力・記録!$B:$B,$A$1+1))</f>
        <v>2</v>
      </c>
      <c r="C4" s="8" t="s">
        <v>49</v>
      </c>
      <c r="D4" s="8" t="str">
        <f>IF($A$1="","",INDEX(入力・記録!$C:$C,$A$1+1))</f>
        <v>C</v>
      </c>
      <c r="E4" s="8" t="s">
        <v>50</v>
      </c>
      <c r="F4" s="8">
        <f>IF($A$1="","",INDEX(入力・記録!$D:$D,$A$1+1))</f>
        <v>1</v>
      </c>
      <c r="G4" s="8" t="s">
        <v>51</v>
      </c>
      <c r="H4" s="4" t="s">
        <v>14</v>
      </c>
      <c r="I4" s="23" t="str">
        <f>IF($A$1="","",INDEX(入力・記録!$E:$E,$A$1+1))</f>
        <v>小矢部　翔</v>
      </c>
      <c r="J4" s="23"/>
      <c r="K4" s="23"/>
    </row>
    <row r="5" spans="1:14" ht="24" customHeight="1" x14ac:dyDescent="0.4"/>
    <row r="6" spans="1:14" ht="24" customHeight="1" x14ac:dyDescent="0.4"/>
    <row r="7" spans="1:14" ht="24" customHeight="1" x14ac:dyDescent="0.4">
      <c r="B7" s="28" t="s">
        <v>54</v>
      </c>
      <c r="C7" s="29"/>
      <c r="D7" s="18" t="s">
        <v>3</v>
      </c>
      <c r="E7" s="18" t="s">
        <v>4</v>
      </c>
      <c r="F7" s="18" t="s">
        <v>5</v>
      </c>
      <c r="G7" s="18" t="s">
        <v>6</v>
      </c>
      <c r="H7" s="18" t="s">
        <v>7</v>
      </c>
      <c r="I7" s="18" t="s">
        <v>10</v>
      </c>
      <c r="J7" s="18" t="s">
        <v>8</v>
      </c>
      <c r="K7" s="18" t="s">
        <v>9</v>
      </c>
      <c r="L7" s="18" t="s">
        <v>11</v>
      </c>
      <c r="M7" s="19" t="s">
        <v>12</v>
      </c>
      <c r="N7" s="18" t="s">
        <v>53</v>
      </c>
    </row>
    <row r="8" spans="1:14" ht="24" customHeight="1" x14ac:dyDescent="0.4">
      <c r="B8" s="24" t="s">
        <v>59</v>
      </c>
      <c r="C8" s="25"/>
      <c r="D8" s="8">
        <f>IF($A$1="","",INDEX(編集・加工!$F:$P,MATCH($B$4&amp;$D$4&amp;$F$4,編集・加工!$A:$A,0),1))</f>
        <v>31</v>
      </c>
      <c r="E8" s="8">
        <f>IF($A$1="","",INDEX(編集・加工!$F:$P,MATCH($B$4&amp;$D$4&amp;$F$4,編集・加工!$A:$A,0),2))</f>
        <v>62</v>
      </c>
      <c r="F8" s="8">
        <f>IF($A$1="","",INDEX(編集・加工!$F:$P,MATCH($B$4&amp;$D$4&amp;$F$4,編集・加工!$A:$A,0),3))</f>
        <v>53</v>
      </c>
      <c r="G8" s="8">
        <f>IF($A$1="","",INDEX(編集・加工!$F:$P,MATCH($B$4&amp;$D$4&amp;$F$4,編集・加工!$A:$A,0),4))</f>
        <v>38</v>
      </c>
      <c r="H8" s="8">
        <f>IF($A$1="","",INDEX(編集・加工!$F:$P,MATCH($B$4&amp;$D$4&amp;$F$4,編集・加工!$A:$A,0),5))</f>
        <v>53</v>
      </c>
      <c r="I8" s="8">
        <f>IF($A$1="","",INDEX(編集・加工!$F:$P,MATCH($B$4&amp;$D$4&amp;$F$4,編集・加工!$A:$A,0),6))</f>
        <v>28</v>
      </c>
      <c r="J8" s="8">
        <f>IF($A$1="","",INDEX(編集・加工!$F:$P,MATCH($B$4&amp;$D$4&amp;$F$4,編集・加工!$A:$A,0),7))</f>
        <v>90</v>
      </c>
      <c r="K8" s="8">
        <f>IF($A$1="","",INDEX(編集・加工!$F:$P,MATCH($B$4&amp;$D$4&amp;$F$4,編集・加工!$A:$A,0),8))</f>
        <v>51</v>
      </c>
      <c r="L8" s="8">
        <f>IF($A$1="","",INDEX(編集・加工!$F:$P,MATCH($B$4&amp;$D$4&amp;$F$4,編集・加工!$A:$A,0),9))</f>
        <v>60</v>
      </c>
      <c r="M8" s="16">
        <f>IF($A$1="","",INDEX(編集・加工!$F:$P,MATCH($B$4&amp;$D$4&amp;$F$4,編集・加工!$A:$A,0),10))</f>
        <v>466</v>
      </c>
      <c r="N8" s="20">
        <f>IF($A$1="","",INDEX(編集・加工!$F:$P,MATCH($B$4&amp;$D$4&amp;$F$4,編集・加工!$A:$A,0),11))</f>
        <v>12</v>
      </c>
    </row>
    <row r="9" spans="1:14" ht="24" customHeight="1" x14ac:dyDescent="0.4">
      <c r="B9" s="26" t="s">
        <v>52</v>
      </c>
      <c r="C9" s="27"/>
      <c r="D9" s="14">
        <v>56.733333333333334</v>
      </c>
      <c r="E9" s="14">
        <v>62</v>
      </c>
      <c r="F9" s="14">
        <v>56.866666666666667</v>
      </c>
      <c r="G9" s="14">
        <v>58.06666666666667</v>
      </c>
      <c r="H9" s="14">
        <v>54.93333333333333</v>
      </c>
      <c r="I9" s="14">
        <v>56.866666666666667</v>
      </c>
      <c r="J9" s="14">
        <v>63.133333333333333</v>
      </c>
      <c r="K9" s="14">
        <v>59.06666666666667</v>
      </c>
      <c r="L9" s="14">
        <v>61.666666666666664</v>
      </c>
      <c r="M9" s="15">
        <v>529.33333333333337</v>
      </c>
      <c r="N9" s="12"/>
    </row>
    <row r="10" spans="1:14" ht="24" customHeight="1" x14ac:dyDescent="0.4"/>
    <row r="11" spans="1:14" ht="24" customHeight="1" x14ac:dyDescent="0.4"/>
    <row r="12" spans="1:14" ht="24" customHeight="1" x14ac:dyDescent="0.4">
      <c r="C12" t="s">
        <v>58</v>
      </c>
    </row>
    <row r="13" spans="1:14" ht="24" customHeight="1" x14ac:dyDescent="0.4">
      <c r="C13" s="21" t="s">
        <v>53</v>
      </c>
      <c r="D13" s="18" t="s">
        <v>3</v>
      </c>
      <c r="E13" s="18" t="s">
        <v>4</v>
      </c>
      <c r="F13" s="18" t="s">
        <v>5</v>
      </c>
      <c r="G13" s="18" t="s">
        <v>6</v>
      </c>
      <c r="H13" s="18" t="s">
        <v>7</v>
      </c>
      <c r="I13" s="18" t="s">
        <v>10</v>
      </c>
      <c r="J13" s="18" t="s">
        <v>8</v>
      </c>
      <c r="K13" s="18" t="s">
        <v>9</v>
      </c>
      <c r="L13" s="18" t="s">
        <v>11</v>
      </c>
      <c r="M13" s="19" t="s">
        <v>12</v>
      </c>
    </row>
    <row r="14" spans="1:14" ht="24" customHeight="1" x14ac:dyDescent="0.4">
      <c r="C14" s="22">
        <v>1</v>
      </c>
      <c r="D14" s="12">
        <f>LARGE(編集・加工!F$2:F$16,$C14)</f>
        <v>95</v>
      </c>
      <c r="E14" s="12">
        <f>LARGE(編集・加工!G$2:G$16,$C14)</f>
        <v>99</v>
      </c>
      <c r="F14" s="12">
        <f>LARGE(編集・加工!H$2:H$16,$C14)</f>
        <v>100</v>
      </c>
      <c r="G14" s="12">
        <f>LARGE(編集・加工!I$2:I$16,$C14)</f>
        <v>99</v>
      </c>
      <c r="H14" s="12">
        <f>LARGE(編集・加工!J$2:J$16,$C14)</f>
        <v>99</v>
      </c>
      <c r="I14" s="12">
        <f>LARGE(編集・加工!K$2:K$16,$C14)</f>
        <v>91</v>
      </c>
      <c r="J14" s="12">
        <f>LARGE(編集・加工!L$2:L$16,$C14)</f>
        <v>92</v>
      </c>
      <c r="K14" s="12">
        <f>LARGE(編集・加工!M$2:M$16,$C14)</f>
        <v>95</v>
      </c>
      <c r="L14" s="12">
        <f>LARGE(編集・加工!N$2:N$16,$C14)</f>
        <v>97</v>
      </c>
      <c r="M14" s="13">
        <f>LARGE(編集・加工!O$2:O$16,$C14)</f>
        <v>689</v>
      </c>
    </row>
    <row r="15" spans="1:14" ht="24" customHeight="1" x14ac:dyDescent="0.4">
      <c r="C15" s="22">
        <v>2</v>
      </c>
      <c r="D15" s="12">
        <f>LARGE(編集・加工!F$2:F$16,$C15)</f>
        <v>83</v>
      </c>
      <c r="E15" s="12">
        <f>LARGE(編集・加工!G$2:G$16,$C15)</f>
        <v>93</v>
      </c>
      <c r="F15" s="12">
        <f>LARGE(編集・加工!H$2:H$16,$C15)</f>
        <v>95</v>
      </c>
      <c r="G15" s="12">
        <f>LARGE(編集・加工!I$2:I$16,$C15)</f>
        <v>83</v>
      </c>
      <c r="H15" s="12">
        <f>LARGE(編集・加工!J$2:J$16,$C15)</f>
        <v>95</v>
      </c>
      <c r="I15" s="12">
        <f>LARGE(編集・加工!K$2:K$16,$C15)</f>
        <v>91</v>
      </c>
      <c r="J15" s="12">
        <f>LARGE(編集・加工!L$2:L$16,$C15)</f>
        <v>90</v>
      </c>
      <c r="K15" s="12">
        <f>LARGE(編集・加工!M$2:M$16,$C15)</f>
        <v>92</v>
      </c>
      <c r="L15" s="12">
        <f>LARGE(編集・加工!N$2:N$16,$C15)</f>
        <v>96</v>
      </c>
      <c r="M15" s="13">
        <f>LARGE(編集・加工!O$2:O$16,$C15)</f>
        <v>652</v>
      </c>
    </row>
    <row r="16" spans="1:14" ht="24" customHeight="1" x14ac:dyDescent="0.4">
      <c r="C16" s="22">
        <v>3</v>
      </c>
      <c r="D16" s="12">
        <f>LARGE(編集・加工!F$2:F$16,$C16)</f>
        <v>79</v>
      </c>
      <c r="E16" s="12">
        <f>LARGE(編集・加工!G$2:G$16,$C16)</f>
        <v>91</v>
      </c>
      <c r="F16" s="12">
        <f>LARGE(編集・加工!H$2:H$16,$C16)</f>
        <v>83</v>
      </c>
      <c r="G16" s="12">
        <f>LARGE(編集・加工!I$2:I$16,$C16)</f>
        <v>81</v>
      </c>
      <c r="H16" s="12">
        <f>LARGE(編集・加工!J$2:J$16,$C16)</f>
        <v>71</v>
      </c>
      <c r="I16" s="12">
        <f>LARGE(編集・加工!K$2:K$16,$C16)</f>
        <v>87</v>
      </c>
      <c r="J16" s="12">
        <f>LARGE(編集・加工!L$2:L$16,$C16)</f>
        <v>86</v>
      </c>
      <c r="K16" s="12">
        <f>LARGE(編集・加工!M$2:M$16,$C16)</f>
        <v>88</v>
      </c>
      <c r="L16" s="12">
        <f>LARGE(編集・加工!N$2:N$16,$C16)</f>
        <v>88</v>
      </c>
      <c r="M16" s="13">
        <f>LARGE(編集・加工!O$2:O$16,$C16)</f>
        <v>599</v>
      </c>
    </row>
    <row r="17" spans="2:18" ht="24" customHeight="1" x14ac:dyDescent="0.4"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</row>
    <row r="18" spans="2:18" ht="24" customHeight="1" x14ac:dyDescent="0.4">
      <c r="B18" t="s">
        <v>57</v>
      </c>
    </row>
    <row r="19" spans="2:18" ht="100.5" customHeight="1" x14ac:dyDescent="0.4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2"/>
    </row>
    <row r="20" spans="2:18" ht="24" customHeight="1" x14ac:dyDescent="0.4"/>
    <row r="21" spans="2:18" ht="24" customHeight="1" x14ac:dyDescent="0.4">
      <c r="B21" t="s">
        <v>56</v>
      </c>
    </row>
    <row r="22" spans="2:18" ht="102.75" customHeight="1" x14ac:dyDescent="0.4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</row>
    <row r="23" spans="2:18" ht="24" customHeight="1" x14ac:dyDescent="0.4"/>
  </sheetData>
  <mergeCells count="6">
    <mergeCell ref="I4:K4"/>
    <mergeCell ref="B8:C8"/>
    <mergeCell ref="B9:C9"/>
    <mergeCell ref="B7:C7"/>
    <mergeCell ref="B22:R22"/>
    <mergeCell ref="B19:R19"/>
  </mergeCells>
  <phoneticPr fontId="1"/>
  <pageMargins left="0.54" right="0.22" top="0.54" bottom="0.35" header="0.3" footer="0.3"/>
  <pageSetup paperSize="9" fitToHeight="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入力・記録</vt:lpstr>
      <vt:lpstr>編集・加工</vt:lpstr>
      <vt:lpstr>出力・印刷</vt:lpstr>
      <vt:lpstr>出力・印刷!Print_Area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2022-03-16T02:52:28Z</cp:lastPrinted>
  <dcterms:created xsi:type="dcterms:W3CDTF">2021-07-01T05:46:58Z</dcterms:created>
  <dcterms:modified xsi:type="dcterms:W3CDTF">2023-12-03T04:43:31Z</dcterms:modified>
</cp:coreProperties>
</file>